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estissements RCA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3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Calibri"/>
      <charset val="1"/>
      <family val="2"/>
      <sz val="11"/>
    </font>
    <font>
      <name val="06/2024"/>
      <charset val="1"/>
      <family val="0"/>
      <sz val="11"/>
    </font>
    <font>
      <name val="Arial"/>
      <charset val="1"/>
      <family val="0"/>
      <color rgb="FF008000"/>
      <sz val="10"/>
    </font>
  </fonts>
  <fills count="7">
    <fill>
      <patternFill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BDD7EE"/>
        <bgColor rgb="FFD9E1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6" fillId="2" borderId="1" applyAlignment="1" pivotButton="0" quotePrefix="0" xfId="0">
      <alignment horizontal="general" vertical="top" wrapText="1"/>
    </xf>
    <xf numFmtId="0" fontId="6" fillId="3" borderId="1" applyAlignment="1" pivotButton="0" quotePrefix="0" xfId="0">
      <alignment horizontal="general" vertical="top" wrapText="1"/>
    </xf>
    <xf numFmtId="0" fontId="7" fillId="4" borderId="1" applyAlignment="1" pivotButton="0" quotePrefix="0" xfId="0">
      <alignment horizontal="general" vertical="top" wrapText="1"/>
    </xf>
    <xf numFmtId="0" fontId="8" fillId="0" borderId="1" applyAlignment="1" pivotButton="0" quotePrefix="0" xfId="0">
      <alignment horizontal="general" vertical="top" wrapText="1"/>
    </xf>
    <xf numFmtId="3" fontId="8" fillId="0" borderId="1" applyAlignment="1" pivotButton="0" quotePrefix="0" xfId="0">
      <alignment horizontal="general" vertical="top" wrapText="1"/>
    </xf>
    <xf numFmtId="1" fontId="8" fillId="0" borderId="1" applyAlignment="1" pivotButton="0" quotePrefix="0" xfId="0">
      <alignment horizontal="general" vertical="top" wrapText="1"/>
    </xf>
    <xf numFmtId="0" fontId="5" fillId="0" borderId="1" applyAlignment="1" pivotButton="0" quotePrefix="0" xfId="0">
      <alignment horizontal="general" vertical="top" wrapText="1"/>
    </xf>
    <xf numFmtId="0" fontId="7" fillId="0" borderId="1" applyAlignment="1" pivotButton="0" quotePrefix="0" xfId="0">
      <alignment horizontal="general" vertical="top" wrapText="1"/>
    </xf>
    <xf numFmtId="0" fontId="6" fillId="5" borderId="1" applyAlignment="1" pivotButton="0" quotePrefix="0" xfId="0">
      <alignment horizontal="general" vertical="top" wrapText="1"/>
    </xf>
    <xf numFmtId="3" fontId="6" fillId="5" borderId="1" applyAlignment="1" pivotButton="0" quotePrefix="0" xfId="0">
      <alignment horizontal="general" vertical="top" wrapText="1"/>
    </xf>
    <xf numFmtId="0" fontId="6" fillId="6" borderId="1" applyAlignment="1" pivotButton="0" quotePrefix="0" xfId="0">
      <alignment horizontal="general" vertical="top" wrapText="1"/>
    </xf>
    <xf numFmtId="3" fontId="6" fillId="6" borderId="1" applyAlignment="1" pivotButton="0" quotePrefix="0" xfId="0">
      <alignment horizontal="general" vertical="top" wrapText="1"/>
    </xf>
    <xf numFmtId="0" fontId="9" fillId="0" borderId="1" applyAlignment="1" pivotButton="0" quotePrefix="0" xfId="0">
      <alignment horizontal="general" vertical="top" wrapText="1"/>
    </xf>
    <xf numFmtId="0" fontId="10" fillId="0" borderId="1" applyAlignment="1" pivotButton="0" quotePrefix="0" xfId="0">
      <alignment horizontal="general" vertical="top" wrapText="1"/>
    </xf>
    <xf numFmtId="3" fontId="11" fillId="0" borderId="1" applyAlignment="1" pivotButton="0" quotePrefix="0" xfId="0">
      <alignment horizontal="general" vertical="top" wrapText="1"/>
    </xf>
    <xf numFmtId="164" fontId="11" fillId="0" borderId="1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6" fillId="2" borderId="1" applyAlignment="1" pivotButton="0" quotePrefix="0" xfId="0">
      <alignment horizontal="general" vertical="top" wrapText="1"/>
    </xf>
    <xf numFmtId="0" fontId="6" fillId="3" borderId="1" applyAlignment="1" pivotButton="0" quotePrefix="0" xfId="0">
      <alignment horizontal="general" vertical="top" wrapText="1"/>
    </xf>
    <xf numFmtId="0" fontId="7" fillId="4" borderId="1" applyAlignment="1" pivotButton="0" quotePrefix="0" xfId="0">
      <alignment horizontal="general" vertical="top" wrapText="1"/>
    </xf>
    <xf numFmtId="0" fontId="8" fillId="0" borderId="1" applyAlignment="1" pivotButton="0" quotePrefix="0" xfId="0">
      <alignment horizontal="general" vertical="top" wrapText="1"/>
    </xf>
    <xf numFmtId="3" fontId="8" fillId="0" borderId="1" applyAlignment="1" pivotButton="0" quotePrefix="0" xfId="0">
      <alignment horizontal="general" vertical="top" wrapText="1"/>
    </xf>
    <xf numFmtId="1" fontId="8" fillId="0" borderId="1" applyAlignment="1" pivotButton="0" quotePrefix="0" xfId="0">
      <alignment horizontal="general" vertical="top" wrapText="1"/>
    </xf>
    <xf numFmtId="0" fontId="5" fillId="0" borderId="1" applyAlignment="1" pivotButton="0" quotePrefix="0" xfId="0">
      <alignment horizontal="general" vertical="top" wrapText="1"/>
    </xf>
    <xf numFmtId="0" fontId="7" fillId="0" borderId="1" applyAlignment="1" pivotButton="0" quotePrefix="0" xfId="0">
      <alignment horizontal="general" vertical="top" wrapText="1"/>
    </xf>
    <xf numFmtId="0" fontId="6" fillId="5" borderId="1" applyAlignment="1" pivotButton="0" quotePrefix="0" xfId="0">
      <alignment horizontal="general" vertical="top" wrapText="1"/>
    </xf>
    <xf numFmtId="3" fontId="6" fillId="5" borderId="1" applyAlignment="1" pivotButton="0" quotePrefix="0" xfId="0">
      <alignment horizontal="general" vertical="top" wrapText="1"/>
    </xf>
    <xf numFmtId="0" fontId="6" fillId="6" borderId="1" applyAlignment="1" pivotButton="0" quotePrefix="0" xfId="0">
      <alignment horizontal="general" vertical="top" wrapText="1"/>
    </xf>
    <xf numFmtId="3" fontId="6" fillId="6" borderId="1" applyAlignment="1" pivotButton="0" quotePrefix="0" xfId="0">
      <alignment horizontal="general" vertical="top" wrapText="1"/>
    </xf>
    <xf numFmtId="0" fontId="9" fillId="0" borderId="1" applyAlignment="1" pivotButton="0" quotePrefix="0" xfId="0">
      <alignment horizontal="general" vertical="top" wrapText="1"/>
    </xf>
    <xf numFmtId="0" fontId="10" fillId="0" borderId="1" applyAlignment="1" pivotButton="0" quotePrefix="0" xfId="0">
      <alignment horizontal="general" vertical="top" wrapText="1"/>
    </xf>
    <xf numFmtId="0" fontId="0" fillId="0" borderId="4" pivotButton="0" quotePrefix="0" xfId="0"/>
    <xf numFmtId="3" fontId="11" fillId="0" borderId="1" applyAlignment="1" pivotButton="0" quotePrefix="0" xfId="0">
      <alignment horizontal="general" vertical="top" wrapText="1"/>
    </xf>
    <xf numFmtId="164" fontId="11" fillId="0" borderId="1" applyAlignment="1" pivotButton="0" quotePrefix="0" xfId="0">
      <alignment horizontal="general" vertical="top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1:J5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20" min="1" max="1"/>
    <col width="40" customWidth="1" style="20" min="2" max="2"/>
    <col width="11" customWidth="1" style="20" min="3" max="4"/>
    <col width="7" customWidth="1" style="20" min="5" max="5"/>
    <col width="9" customWidth="1" style="20" min="6" max="6"/>
    <col width="12" customWidth="1" style="20" min="7" max="7"/>
    <col width="11" customWidth="1" style="20" min="8" max="8"/>
    <col width="10" customWidth="1" style="20" min="9" max="9"/>
    <col width="72" customWidth="1" style="20" min="10" max="10"/>
  </cols>
  <sheetData>
    <row r="1" ht="43.5" customHeight="1" s="21">
      <c r="B1" s="22" t="inlineStr">
        <is>
          <t>L'ATELIER DES SAVEURS — ONGLET RCA « INVESTISSEMENTS »</t>
        </is>
      </c>
    </row>
    <row r="2" ht="39.75" customHeight="1" s="21">
      <c r="B2" s="23" t="inlineStr">
        <is>
          <t>RÔLE : JUSTIFICATIF détaillé et sourcé des investissements et du plan de financement (banque/jury). La saisie dans le logiciel se fait depuis « RCA Saisie », onglets 1 et 2. · Reprise du fonds « Le Boudoir » (Nantes centre) — ouverture 06/2026 (dossier RCA paramétré 06/2026 → 05/2029) · Ordre de saisie RCA impératif par ligne : montant → date d'acquisition → mise en service (« différé ») → délai de paiement (MO-RCA p. 30). Bleu = hypothèse modifiable · jaune = à valider · le stock initial (8 000 €) se saisit dans ACTIVITÉ, ligne « Stock Initial » (MO p. 30).</t>
        </is>
      </c>
    </row>
    <row r="4" ht="15" customHeight="1" s="21">
      <c r="B4" s="24" t="inlineStr">
        <is>
          <t>TABLEAU 1 — IMMOBILISATIONS</t>
        </is>
      </c>
      <c r="C4" s="24" t="n"/>
      <c r="D4" s="24" t="n"/>
      <c r="E4" s="24" t="n"/>
      <c r="F4" s="24" t="n"/>
      <c r="G4" s="24" t="n"/>
      <c r="H4" s="24" t="n"/>
      <c r="I4" s="24" t="n"/>
      <c r="J4" s="24" t="n"/>
    </row>
    <row r="5" ht="23.25" customHeight="1" s="21">
      <c r="B5" s="24" t="inlineStr">
        <is>
          <t>Libellé</t>
        </is>
      </c>
      <c r="C5" s="24" t="inlineStr">
        <is>
          <t>Date acquis.</t>
        </is>
      </c>
      <c r="D5" s="24" t="inlineStr">
        <is>
          <t>Montant HT</t>
        </is>
      </c>
      <c r="E5" s="24" t="inlineStr">
        <is>
          <t>TVA ?</t>
        </is>
      </c>
      <c r="F5" s="24" t="inlineStr">
        <is>
          <t>Taux TVA</t>
        </is>
      </c>
      <c r="G5" s="24" t="inlineStr">
        <is>
          <t>Mise en service</t>
        </is>
      </c>
      <c r="H5" s="24" t="inlineStr">
        <is>
          <t>Durée amort.</t>
        </is>
      </c>
      <c r="I5" s="24" t="inlineStr">
        <is>
          <t>Délai paiemt (j)</t>
        </is>
      </c>
      <c r="J5" s="24" t="inlineStr">
        <is>
          <t>Explication &amp; source</t>
        </is>
      </c>
    </row>
    <row r="6" ht="15" customHeight="1" s="21">
      <c r="B6" s="25" t="inlineStr">
        <is>
          <t>IMMOBILISATIONS INCORPORELLES</t>
        </is>
      </c>
      <c r="C6" s="25" t="n"/>
      <c r="D6" s="25" t="n"/>
      <c r="E6" s="25" t="n"/>
      <c r="F6" s="25" t="n"/>
      <c r="G6" s="25" t="n"/>
      <c r="H6" s="25" t="n"/>
      <c r="I6" s="25" t="n"/>
      <c r="J6" s="25" t="n"/>
    </row>
    <row r="7" ht="42" customHeight="1" s="21">
      <c r="B7" s="26" t="inlineStr">
        <is>
          <t>Fonds commercial (clientèle, droit au bail, licence restaurant)</t>
        </is>
      </c>
      <c r="C7" s="27" t="inlineStr">
        <is>
          <t>06/2026</t>
        </is>
      </c>
      <c r="D7" s="28" t="n">
        <v>130000</v>
      </c>
      <c r="E7" s="27" t="inlineStr">
        <is>
          <t>Non</t>
        </is>
      </c>
      <c r="F7" s="27" t="inlineStr">
        <is>
          <t>-</t>
        </is>
      </c>
      <c r="G7" s="27" t="inlineStr">
        <is>
          <t>06/2026</t>
        </is>
      </c>
      <c r="H7" s="27" t="inlineStr">
        <is>
          <t>Non amorti</t>
        </is>
      </c>
      <c r="I7" s="29" t="n">
        <v>0</v>
      </c>
      <c r="J7" s="30" t="inlineStr">
        <is>
          <t>Offre acceptée 145 000 € (rdv 14/02/2024), ventilée 130 k€ incorporel / 15 k€ matériel — ventilation indicative à caler sur l'acte de cession. Contrôle de valorisation : 145 k€ = 50 % du CA HT du cédant (292 554 €, comptes 2022) → borne basse des barèmes (50-105 % CA HT, BNP Paribas ; 50-110 %, OEC p. 68) : prix raisonnable, bon argument banque.</t>
        </is>
      </c>
    </row>
    <row r="8" ht="42" customHeight="1" s="21">
      <c r="B8" s="31" t="inlineStr">
        <is>
          <t>Droits d'enregistrement</t>
        </is>
      </c>
      <c r="C8" s="27" t="inlineStr">
        <is>
          <t>06/2026</t>
        </is>
      </c>
      <c r="D8" s="28" t="n">
        <v>3660</v>
      </c>
      <c r="E8" s="27" t="inlineStr">
        <is>
          <t>Non</t>
        </is>
      </c>
      <c r="F8" s="27" t="inlineStr">
        <is>
          <t>-</t>
        </is>
      </c>
      <c r="G8" s="27" t="inlineStr">
        <is>
          <t>06/2026</t>
        </is>
      </c>
      <c r="H8" s="27" t="inlineStr">
        <is>
          <t>1 an</t>
        </is>
      </c>
      <c r="I8" s="29" t="n">
        <v>0</v>
      </c>
      <c r="J8" s="30" t="inlineStr">
        <is>
          <t>Barème cession de fonds : 0 % jusqu'à 23 k€, 3 % de 23 à 200 k€ (impots.gouv.fr / service-public.fr) : (145 000 − 23 000) × 3 % = 3 660 €. Amortis 1 an = frais de démarrage (pattern MO-RCA p. 30-31).</t>
        </is>
      </c>
    </row>
    <row r="9" ht="42" customHeight="1" s="21">
      <c r="B9" s="31" t="inlineStr">
        <is>
          <t>Honoraires &amp; frais de transaction</t>
        </is>
      </c>
      <c r="C9" s="27" t="inlineStr">
        <is>
          <t>06/2026</t>
        </is>
      </c>
      <c r="D9" s="28" t="n">
        <v>12000</v>
      </c>
      <c r="E9" s="27" t="inlineStr">
        <is>
          <t>Oui</t>
        </is>
      </c>
      <c r="F9" s="27" t="inlineStr">
        <is>
          <t>20%</t>
        </is>
      </c>
      <c r="G9" s="27" t="inlineStr">
        <is>
          <t>06/2026</t>
        </is>
      </c>
      <c r="H9" s="27" t="inlineStr">
        <is>
          <t>1 an</t>
        </is>
      </c>
      <c r="I9" s="29" t="n">
        <v>30</v>
      </c>
      <c r="J9" s="30" t="inlineStr">
        <is>
          <t>Donnée du cas (rdv 14/02/2024 : « frais transaction 12 000 € ») — dans la fourchette honoraires d'acquisition 3-6 k€ + intermédiaire/courtage (Étude Pedron, L'Hôtellerie-Restauration 2019).</t>
        </is>
      </c>
    </row>
    <row r="10" ht="42" customHeight="1" s="21">
      <c r="B10" s="31" t="inlineStr">
        <is>
          <t>Honoraires juridiques (avenants SASU, audit bail)</t>
        </is>
      </c>
      <c r="C10" s="27" t="inlineStr">
        <is>
          <t>06/2026</t>
        </is>
      </c>
      <c r="D10" s="28" t="n">
        <v>1500</v>
      </c>
      <c r="E10" s="27" t="inlineStr">
        <is>
          <t>Oui</t>
        </is>
      </c>
      <c r="F10" s="27" t="inlineStr">
        <is>
          <t>20%</t>
        </is>
      </c>
      <c r="G10" s="27" t="inlineStr">
        <is>
          <t>06/2026</t>
        </is>
      </c>
      <c r="H10" s="27" t="inlineStr">
        <is>
          <t>1 an</t>
        </is>
      </c>
      <c r="I10" s="29" t="n">
        <v>30</v>
      </c>
      <c r="J10" s="30" t="inlineStr">
        <is>
          <t>SASU existante (créée 10/2023, capital 1 000 €, Qonto) : transfert de siège, extension d'objet, formalités — pas de frais de constitution complets.</t>
        </is>
      </c>
    </row>
    <row r="11" ht="42" customHeight="1" s="21">
      <c r="B11" s="31" t="inlineStr">
        <is>
          <t>Permis d'exploitation (formation 20 h)</t>
        </is>
      </c>
      <c r="C11" s="27" t="inlineStr">
        <is>
          <t>05/2026</t>
        </is>
      </c>
      <c r="D11" s="28" t="n">
        <v>450</v>
      </c>
      <c r="E11" s="27" t="inlineStr">
        <is>
          <t>Non</t>
        </is>
      </c>
      <c r="F11" s="27" t="inlineStr">
        <is>
          <t>-</t>
        </is>
      </c>
      <c r="G11" s="27" t="inlineStr">
        <is>
          <t>06/2026</t>
        </is>
      </c>
      <c r="H11" s="27" t="inlineStr">
        <is>
          <t>1 an</t>
        </is>
      </c>
      <c r="I11" s="29" t="n">
        <v>0</v>
      </c>
      <c r="J11" s="30" t="inlineStr">
        <is>
          <t>Obligatoire pour exploiter la licence (validité 10 ans). Prix constatés 2024 : ~450 € (Legalstart), 309-590 € selon organisme/CCI. Poste classiquement oublié des prévisionnels (Legalstart, licence-4.com).</t>
        </is>
      </c>
    </row>
    <row r="12" ht="42" customHeight="1" s="21">
      <c r="B12" s="31" t="inlineStr">
        <is>
          <t>Formation hygiène alimentaire HACCP (14 h)</t>
        </is>
      </c>
      <c r="C12" s="27" t="inlineStr">
        <is>
          <t>05/2026</t>
        </is>
      </c>
      <c r="D12" s="28" t="n">
        <v>350</v>
      </c>
      <c r="E12" s="27" t="inlineStr">
        <is>
          <t>Non</t>
        </is>
      </c>
      <c r="F12" s="27" t="inlineStr">
        <is>
          <t>-</t>
        </is>
      </c>
      <c r="G12" s="27" t="inlineStr">
        <is>
          <t>06/2026</t>
        </is>
      </c>
      <c r="H12" s="27" t="inlineStr">
        <is>
          <t>1 an</t>
        </is>
      </c>
      <c r="I12" s="29" t="n">
        <v>0</v>
      </c>
      <c r="J12" s="30" t="inlineStr">
        <is>
          <t>Obligatoire (au moins 1 personne formée). Prix constatés : 200-400 € (Legalstart, le-permis-exploitation.fr). Packs PE + HACCP : 537-628 €.</t>
        </is>
      </c>
    </row>
    <row r="13" ht="42" customHeight="1" s="21">
      <c r="B13" s="31" t="inlineStr">
        <is>
          <t>Forfait publicité &amp; identité de lancement</t>
        </is>
      </c>
      <c r="C13" s="27" t="inlineStr">
        <is>
          <t>06/2026</t>
        </is>
      </c>
      <c r="D13" s="28" t="n">
        <v>6000</v>
      </c>
      <c r="E13" s="27" t="inlineStr">
        <is>
          <t>Oui</t>
        </is>
      </c>
      <c r="F13" s="27" t="inlineStr">
        <is>
          <t>20%</t>
        </is>
      </c>
      <c r="G13" s="27" t="inlineStr">
        <is>
          <t>06/2026</t>
        </is>
      </c>
      <c r="H13" s="27" t="inlineStr">
        <is>
          <t>1 an</t>
        </is>
      </c>
      <c r="I13" s="29" t="n">
        <v>0</v>
      </c>
      <c r="J13" s="30" t="inlineStr">
        <is>
          <t>Agence RP + campagnes réseaux + soft opening (présentation ADS : budget « provisionné sur devis »). Benchmark lancement : 4-8 k€ (consensus agents). Pattern BT : immobilisé, amorti 1 an (exemple ACT : 5 000 €).</t>
        </is>
      </c>
    </row>
    <row r="14" ht="42" customHeight="1" s="21">
      <c r="B14" s="31" t="inlineStr">
        <is>
          <t>Site internet &amp; réservation en ligne</t>
        </is>
      </c>
      <c r="C14" s="27" t="inlineStr">
        <is>
          <t>06/2026</t>
        </is>
      </c>
      <c r="D14" s="28" t="n">
        <v>1500</v>
      </c>
      <c r="E14" s="27" t="inlineStr">
        <is>
          <t>Oui</t>
        </is>
      </c>
      <c r="F14" s="27" t="inlineStr">
        <is>
          <t>20%</t>
        </is>
      </c>
      <c r="G14" s="27" t="inlineStr">
        <is>
          <t>06/2026</t>
        </is>
      </c>
      <c r="H14" s="27" t="inlineStr">
        <is>
          <t>3 ans</t>
        </is>
      </c>
      <c r="I14" s="29" t="n">
        <v>0</v>
      </c>
      <c r="J14" s="30" t="inlineStr">
        <is>
          <t>Site vitrine + module résa (la marque ADS et son identité existent déjà — présentation). Benchmark : pack outils numériques 3-9 k€ (modelesdebusinessplan) → borne basse, identité déjà créée.</t>
        </is>
      </c>
    </row>
    <row r="15" ht="23.25" customHeight="1" s="21">
      <c r="B15" s="25" t="inlineStr">
        <is>
          <t>IMMOBILISATIONS CORPORELLES — tranche 1 (ouverture)</t>
        </is>
      </c>
      <c r="C15" s="25" t="n"/>
      <c r="D15" s="25" t="n"/>
      <c r="E15" s="25" t="n"/>
      <c r="F15" s="25" t="n"/>
      <c r="G15" s="25" t="n"/>
      <c r="H15" s="25" t="n"/>
      <c r="I15" s="25" t="n"/>
      <c r="J15" s="25" t="n"/>
    </row>
    <row r="16" ht="42" customHeight="1" s="21">
      <c r="B16" s="26" t="inlineStr">
        <is>
          <t>Matériel &amp; agencements repris avec le fonds</t>
        </is>
      </c>
      <c r="C16" s="27" t="inlineStr">
        <is>
          <t>06/2026</t>
        </is>
      </c>
      <c r="D16" s="28" t="n">
        <v>15000</v>
      </c>
      <c r="E16" s="27" t="inlineStr">
        <is>
          <t>Non</t>
        </is>
      </c>
      <c r="F16" s="27" t="inlineStr">
        <is>
          <t>-</t>
        </is>
      </c>
      <c r="G16" s="27" t="inlineStr">
        <is>
          <t>06/2026</t>
        </is>
      </c>
      <c r="H16" s="27" t="inlineStr">
        <is>
          <t>5 ans</t>
        </is>
      </c>
      <c r="I16" s="29" t="n">
        <v>0</v>
      </c>
      <c r="J16" s="30" t="inlineStr">
        <is>
          <t>Quote-part matériel de l'offre 145 k€ (cuisine « état moyen », extraction aux normes — rdv). Le cédant détenait 32,5 k€ de matériel de cuisine au bilan (VNC 1,5 k€). À caler sur l'inventaire annexé à l'acte.</t>
        </is>
      </c>
    </row>
    <row r="17" ht="42" customHeight="1" s="21">
      <c r="B17" s="26" t="inlineStr">
        <is>
          <t>Travaux &amp; rafraîchissement salle + façade — tranche 1</t>
        </is>
      </c>
      <c r="C17" s="27" t="inlineStr">
        <is>
          <t>06/2026</t>
        </is>
      </c>
      <c r="D17" s="28" t="n">
        <v>18000</v>
      </c>
      <c r="E17" s="27" t="inlineStr">
        <is>
          <t>Oui</t>
        </is>
      </c>
      <c r="F17" s="27" t="inlineStr">
        <is>
          <t>20%</t>
        </is>
      </c>
      <c r="G17" s="27" t="inlineStr">
        <is>
          <t>06/2026</t>
        </is>
      </c>
      <c r="H17" s="27" t="inlineStr">
        <is>
          <t>10 ans</t>
        </is>
      </c>
      <c r="I17" s="29" t="n">
        <v>30</v>
      </c>
      <c r="J17" s="30" t="inlineStr">
        <is>
          <t>Rénovation légère qualitative ~90 m² × 200 €/m² (WattPlus : léger 200-300 €/m² ; La Cabane Archi : aménagement 500-1 500 €/m²). Le repositionnement complet est PHASÉ : tranche 2 en N+2 autofinancée (voir § dédié) pour tenir le plan de financement avec 40 k€ d'apport.</t>
        </is>
      </c>
    </row>
    <row r="18" ht="42" customHeight="1" s="21">
      <c r="B18" s="31" t="inlineStr">
        <is>
          <t>Complément équipement cuisine &amp; froid</t>
        </is>
      </c>
      <c r="C18" s="27" t="inlineStr">
        <is>
          <t>06/2026</t>
        </is>
      </c>
      <c r="D18" s="28" t="n">
        <v>15000</v>
      </c>
      <c r="E18" s="27" t="inlineStr">
        <is>
          <t>Oui</t>
        </is>
      </c>
      <c r="F18" s="27" t="inlineStr">
        <is>
          <t>20%</t>
        </is>
      </c>
      <c r="G18" s="27" t="inlineStr">
        <is>
          <t>06/2026</t>
        </is>
      </c>
      <c r="H18" s="27" t="inlineStr">
        <is>
          <t>5 ans</t>
        </is>
      </c>
      <c r="I18" s="29" t="n">
        <v>30</v>
      </c>
      <c r="J18" s="30" t="inlineStr">
        <is>
          <t>Base existante en état moyen, extraction conforme → complément mix neuf/reconditionné (reconditionné : facture ÷2, HR Associés). Benchmark complément : 15-30 k€ (consensus) ; 6-20 k€ (BNP Paribas 12/2024) → 15 k€ = bas de fourchette justifié par l'expertise matériel du chef.</t>
        </is>
      </c>
    </row>
    <row r="19" ht="42" customHeight="1" s="21">
      <c r="B19" s="31" t="inlineStr">
        <is>
          <t>Mobilier de salle (40 places)</t>
        </is>
      </c>
      <c r="C19" s="27" t="inlineStr">
        <is>
          <t>06/2026</t>
        </is>
      </c>
      <c r="D19" s="28" t="n">
        <v>10000</v>
      </c>
      <c r="E19" s="27" t="inlineStr">
        <is>
          <t>Oui</t>
        </is>
      </c>
      <c r="F19" s="27" t="inlineStr">
        <is>
          <t>20%</t>
        </is>
      </c>
      <c r="G19" s="27" t="inlineStr">
        <is>
          <t>06/2026</t>
        </is>
      </c>
      <c r="H19" s="27" t="inlineStr">
        <is>
          <t>8 ans</t>
        </is>
      </c>
      <c r="I19" s="29" t="n">
        <v>30</v>
      </c>
      <c r="J19" s="30" t="inlineStr">
        <is>
          <t>40 places × 250 € — convergence forte du benchmark : 200-500 €/place (modelesdebusinessplan ×2, Square 160-400 €). Milieu de gamme bistronomique, déco incluse dans travaux.</t>
        </is>
      </c>
    </row>
    <row r="20" ht="42" customHeight="1" s="21">
      <c r="B20" s="31" t="inlineStr">
        <is>
          <t>Vaisselle, verrerie, couverts, linge (double dotation)</t>
        </is>
      </c>
      <c r="C20" s="27" t="inlineStr">
        <is>
          <t>06/2026</t>
        </is>
      </c>
      <c r="D20" s="28" t="n">
        <v>6000</v>
      </c>
      <c r="E20" s="27" t="inlineStr">
        <is>
          <t>Oui</t>
        </is>
      </c>
      <c r="F20" s="27" t="inlineStr">
        <is>
          <t>20%</t>
        </is>
      </c>
      <c r="G20" s="27" t="inlineStr">
        <is>
          <t>06/2026</t>
        </is>
      </c>
      <c r="H20" s="27" t="inlineStr">
        <is>
          <t>3 ans</t>
        </is>
      </c>
      <c r="I20" s="29" t="n">
        <v>30</v>
      </c>
      <c r="J20" s="30" t="inlineStr">
        <is>
          <t>Standing bistronomique, double dotation casse/rotation : vaisselle seule ~3 k€ pour 50 couverts, salle complète 10-12 k€ haut de gamme (L'Hôtellerie SOS Experts) → 6 k€ cohérent 40 couverts.</t>
        </is>
      </c>
    </row>
    <row r="21" ht="42" customHeight="1" s="21">
      <c r="B21" s="31" t="inlineStr">
        <is>
          <t>Caisse tactile + TPE</t>
        </is>
      </c>
      <c r="C21" s="27" t="inlineStr">
        <is>
          <t>06/2026</t>
        </is>
      </c>
      <c r="D21" s="28" t="n">
        <v>3000</v>
      </c>
      <c r="E21" s="27" t="inlineStr">
        <is>
          <t>Oui</t>
        </is>
      </c>
      <c r="F21" s="27" t="inlineStr">
        <is>
          <t>20%</t>
        </is>
      </c>
      <c r="G21" s="27" t="inlineStr">
        <is>
          <t>06/2026</t>
        </is>
      </c>
      <c r="H21" s="27" t="inlineStr">
        <is>
          <t>3 ans</t>
        </is>
      </c>
      <c r="I21" s="29" t="n">
        <v>30</v>
      </c>
      <c r="J21" s="30" t="inlineStr">
        <is>
          <t>Logiciel caisse 1-5 k€ + TPE 200-800 € (Lightspeed, modelesdebusinessplan). Abonnements récurrents dans l'onglet Charges (logiciels 2 400 €/an).</t>
        </is>
      </c>
    </row>
    <row r="22" ht="42" customHeight="1" s="21">
      <c r="B22" s="31" t="inlineStr">
        <is>
          <t>Enseigne + pose</t>
        </is>
      </c>
      <c r="C22" s="27" t="inlineStr">
        <is>
          <t>06/2026</t>
        </is>
      </c>
      <c r="D22" s="28" t="n">
        <v>3500</v>
      </c>
      <c r="E22" s="27" t="inlineStr">
        <is>
          <t>Oui</t>
        </is>
      </c>
      <c r="F22" s="27" t="inlineStr">
        <is>
          <t>20%</t>
        </is>
      </c>
      <c r="G22" s="27" t="inlineStr">
        <is>
          <t>06/2026</t>
        </is>
      </c>
      <c r="H22" s="27" t="inlineStr">
        <is>
          <t>10 ans</t>
        </is>
      </c>
      <c r="I22" s="29" t="n">
        <v>30</v>
      </c>
      <c r="J22" s="30" t="inlineStr">
        <is>
          <t>Enseigne LED qualitative ~3 000 € constaté pour 5 m de devanture + pose 300-700 € (Companeo, Les Enseignistes, Travaux.com). TLPE : enseigne &lt; 7 m² généralement exonérée — à vérifier à Nantes.</t>
        </is>
      </c>
    </row>
    <row r="23" ht="42" customHeight="1" s="21">
      <c r="B23" s="31" t="inlineStr">
        <is>
          <t>Mobilier de terrasse (20 places) + parasols</t>
        </is>
      </c>
      <c r="C23" s="27" t="inlineStr">
        <is>
          <t>04/2027</t>
        </is>
      </c>
      <c r="D23" s="28" t="n">
        <v>4000</v>
      </c>
      <c r="E23" s="27" t="inlineStr">
        <is>
          <t>Oui</t>
        </is>
      </c>
      <c r="F23" s="27" t="inlineStr">
        <is>
          <t>20%</t>
        </is>
      </c>
      <c r="G23" s="27" t="inlineStr">
        <is>
          <t>04/2027</t>
        </is>
      </c>
      <c r="H23" s="27" t="inlineStr">
        <is>
          <t>5 ans</t>
        </is>
      </c>
      <c r="I23" s="29" t="n">
        <v>30</v>
      </c>
      <c r="J23" s="30" t="inlineStr">
        <is>
          <t>20 chaises (44-77 € HT) + 10 guéridons (dès 73 € HT) ≈ 1,7-3,5 k€ + parasols pro 1-2 k€ (Prozon) → 4 k€. Acquis pour la saison terrasse de printemps (04/2027) : sort de la trésorerie d'exploitation, pas du financement initial — la 1re saison d'été 2026 se fait avec le mobilier repris dans le fonds. Poste classiquement oublié (benchmark).</t>
        </is>
      </c>
    </row>
    <row r="24" ht="23.25" customHeight="1" s="21">
      <c r="B24" s="25" t="inlineStr">
        <is>
          <t>IMMOBILISATIONS CORPORELLES — tranche 2 (N+2, autofinancée)</t>
        </is>
      </c>
      <c r="C24" s="25" t="inlineStr">
        <is>
          <t>06/2028</t>
        </is>
      </c>
      <c r="D24" s="25" t="n"/>
      <c r="E24" s="25" t="n"/>
      <c r="F24" s="25" t="n"/>
      <c r="G24" s="25" t="inlineStr">
        <is>
          <t>06/2028</t>
        </is>
      </c>
      <c r="H24" s="25" t="n"/>
      <c r="I24" s="25" t="n"/>
      <c r="J24" s="25" t="n"/>
    </row>
    <row r="25" ht="42" customHeight="1" s="21">
      <c r="B25" s="31" t="inlineStr">
        <is>
          <t>Travaux d'embellissement — tranche 2</t>
        </is>
      </c>
      <c r="C25" s="27" t="inlineStr">
        <is>
          <t>06/2028</t>
        </is>
      </c>
      <c r="D25" s="28" t="n">
        <v>12000</v>
      </c>
      <c r="E25" s="27" t="inlineStr">
        <is>
          <t>Oui</t>
        </is>
      </c>
      <c r="F25" s="27" t="inlineStr">
        <is>
          <t>20%</t>
        </is>
      </c>
      <c r="G25" s="27" t="inlineStr">
        <is>
          <t>06/2028</t>
        </is>
      </c>
      <c r="H25" s="27" t="inlineStr">
        <is>
          <t>10 ans</t>
        </is>
      </c>
      <c r="I25" s="29" t="n">
        <v>30</v>
      </c>
      <c r="J25" s="30" t="inlineStr">
        <is>
          <t>Montée en gamme différée, financée par la CAF (CAF cumulée N+N+1 ≈ 100 k€) : pratique courante des repreneurs pour ne pas surcharger l'emprunt initial. À saisir dans RCA avec sa date 06/2028 — RCA gère les investissements en cours de prévision (MO p. 30).</t>
        </is>
      </c>
    </row>
    <row r="26" ht="15" customHeight="1" s="21">
      <c r="B26" s="25" t="inlineStr">
        <is>
          <t>IMMOBILISATIONS FINANCIÈRES</t>
        </is>
      </c>
      <c r="C26" s="25" t="n"/>
      <c r="D26" s="25" t="n"/>
      <c r="E26" s="25" t="n"/>
      <c r="F26" s="25" t="n"/>
      <c r="G26" s="25" t="n"/>
      <c r="H26" s="25" t="n"/>
      <c r="I26" s="25" t="n"/>
      <c r="J26" s="25" t="n"/>
    </row>
    <row r="27" ht="42" customHeight="1" s="21">
      <c r="B27" s="31" t="inlineStr">
        <is>
          <t>Dépôt de garantie (3 mois de loyer)</t>
        </is>
      </c>
      <c r="C27" s="27" t="inlineStr">
        <is>
          <t>06/2026</t>
        </is>
      </c>
      <c r="D27" s="28" t="n">
        <v>9600</v>
      </c>
      <c r="E27" s="27" t="inlineStr">
        <is>
          <t>Non</t>
        </is>
      </c>
      <c r="F27" s="27" t="inlineStr">
        <is>
          <t>-</t>
        </is>
      </c>
      <c r="G27" s="27" t="inlineStr">
        <is>
          <t>06/2026</t>
        </is>
      </c>
      <c r="H27" s="27" t="inlineStr">
        <is>
          <t>Non amorti</t>
        </is>
      </c>
      <c r="I27" s="29" t="n">
        <v>0</v>
      </c>
      <c r="J27" s="30" t="inlineStr">
        <is>
          <t>3 × 3 200 € (loyer connu, rdv 14/02). Usage : 3-6 mois (Bpifrance Création) ; reco MO-RCA p. 30 : 2-3 mois. Restitué en fin de bail — immobilisation financière, pas une charge.</t>
        </is>
      </c>
    </row>
    <row r="28" ht="15" customHeight="1" s="21">
      <c r="B28" s="32" t="inlineStr">
        <is>
          <t>Sous-total immobilisations incorporelles</t>
        </is>
      </c>
      <c r="D28" s="33">
        <f>SUM(D7:D14)</f>
        <v/>
      </c>
    </row>
    <row r="29" ht="23.25" customHeight="1" s="21">
      <c r="B29" s="32" t="inlineStr">
        <is>
          <t>Sous-total immobilisations corporelles — tranche 1 (ouverture)</t>
        </is>
      </c>
      <c r="D29" s="33">
        <f>SUM(D16:D23)</f>
        <v/>
      </c>
    </row>
    <row r="30" ht="23.25" customHeight="1" s="21">
      <c r="B30" s="32" t="inlineStr">
        <is>
          <t>Sous-total immobilisations corporelles — tranche 2 (n+2, autofinancée)</t>
        </is>
      </c>
      <c r="D30" s="33">
        <f>SUM(D25)</f>
        <v/>
      </c>
    </row>
    <row r="31" ht="15" customHeight="1" s="21">
      <c r="B31" s="32" t="inlineStr">
        <is>
          <t>Sous-total immobilisations financières</t>
        </is>
      </c>
      <c r="D31" s="33">
        <f>SUM(D27)</f>
        <v/>
      </c>
    </row>
    <row r="32" ht="15" customHeight="1" s="21">
      <c r="B32" s="32" t="inlineStr">
        <is>
          <t>TOTAL IMMOBILISATIONS (3 exercices)</t>
        </is>
      </c>
      <c r="D32" s="33">
        <f>D28+D29+D30+D31</f>
        <v/>
      </c>
    </row>
    <row r="33" ht="34.5" customHeight="1" s="21">
      <c r="B33" s="34" t="inlineStr">
        <is>
          <t>dont AU PLAN DE FINANCEMENT INITIAL (hors tranche 2 N+2 et hors terrasse 04/2025 autofinancées)</t>
        </is>
      </c>
      <c r="C33" s="20" t="inlineStr">
        <is>
          <t>06/2028</t>
        </is>
      </c>
      <c r="D33" s="35">
        <f>D28+D29+D31-4000</f>
        <v/>
      </c>
      <c r="G33" s="20" t="inlineStr">
        <is>
          <t>06/2028</t>
        </is>
      </c>
      <c r="J33" s="30" t="inlineStr">
        <is>
          <t>La terrasse (4 000 €, 04/2025) et la tranche 2 travaux (12 000 €, 06/2028) sont financées par l'exploitation : elles figurent dans RCA (avec leurs dates) mais pas dans les besoins initiaux présentés à la banque.</t>
        </is>
      </c>
    </row>
    <row r="35" ht="23.25" customHeight="1" s="21">
      <c r="B35" s="24" t="inlineStr">
        <is>
          <t>TABLEAU 2 — CESSIONS D'IMMOBILISATIONS</t>
        </is>
      </c>
      <c r="C35" s="24" t="n"/>
      <c r="D35" s="24" t="n"/>
      <c r="E35" s="24" t="n"/>
      <c r="F35" s="24" t="n"/>
      <c r="G35" s="24" t="n"/>
      <c r="H35" s="24" t="n"/>
      <c r="I35" s="24" t="n"/>
      <c r="J35" s="24" t="n"/>
    </row>
    <row r="36" ht="23.25" customHeight="1" s="21">
      <c r="B36" s="24" t="inlineStr">
        <is>
          <t>Libellé</t>
        </is>
      </c>
      <c r="C36" s="24" t="inlineStr">
        <is>
          <t>Date cession</t>
        </is>
      </c>
      <c r="D36" s="24" t="inlineStr">
        <is>
          <t>Prix de cession HT</t>
        </is>
      </c>
      <c r="E36" s="24" t="inlineStr">
        <is>
          <t>TVA ?</t>
        </is>
      </c>
      <c r="F36" s="24" t="inlineStr">
        <is>
          <t>Taux TVA</t>
        </is>
      </c>
      <c r="G36" s="24" t="inlineStr">
        <is>
          <t>VNC à la date</t>
        </is>
      </c>
      <c r="H36" s="24" t="inlineStr">
        <is>
          <t>+/- value</t>
        </is>
      </c>
      <c r="I36" s="24" t="n"/>
      <c r="J36" s="24" t="inlineStr">
        <is>
          <t>Explication</t>
        </is>
      </c>
    </row>
    <row r="37" ht="30" customHeight="1" s="21">
      <c r="B37" s="36" t="inlineStr">
        <is>
          <t>— Néant —</t>
        </is>
      </c>
      <c r="J37" s="30" t="inlineStr">
        <is>
          <t>Aucune cession prévue sur l'horizon : reprise d'actifs récents, pas de matériel à revendre (le matériel vétuste du cédant est inclus dans le fonds et conservé ou mis au rebut sans valeur). Tableau maintenu pour la structure RCA.</t>
        </is>
      </c>
    </row>
    <row r="39" ht="34.5" customHeight="1" s="21">
      <c r="B39" s="24" t="inlineStr">
        <is>
          <t>TABLEAU 3 — INVESTISSEMENTS FINANCÉS PAR CRÉDIT-BAIL OU LOCATION FINANCIÈRE</t>
        </is>
      </c>
      <c r="C39" s="24" t="n"/>
      <c r="D39" s="24" t="n"/>
      <c r="E39" s="24" t="n"/>
      <c r="F39" s="24" t="n"/>
      <c r="G39" s="24" t="n"/>
      <c r="H39" s="24" t="n"/>
      <c r="I39" s="24" t="n"/>
      <c r="J39" s="24" t="n"/>
    </row>
    <row r="40" ht="23.25" customHeight="1" s="21">
      <c r="B40" s="24" t="inlineStr">
        <is>
          <t>Libellé</t>
        </is>
      </c>
      <c r="C40" s="24" t="inlineStr">
        <is>
          <t>Date</t>
        </is>
      </c>
      <c r="D40" s="24" t="inlineStr">
        <is>
          <t>Valeur du bien HT</t>
        </is>
      </c>
      <c r="E40" s="24" t="inlineStr">
        <is>
          <t>Taux TVA</t>
        </is>
      </c>
      <c r="F40" s="24" t="inlineStr">
        <is>
          <t>Durée (mois)</t>
        </is>
      </c>
      <c r="G40" s="24" t="inlineStr">
        <is>
          <t>Taux implicite</t>
        </is>
      </c>
      <c r="H40" s="24" t="inlineStr">
        <is>
          <t>Loyer mensuel HT</t>
        </is>
      </c>
      <c r="I40" s="24" t="inlineStr">
        <is>
          <t>1er loyer majoré</t>
        </is>
      </c>
      <c r="J40" s="24" t="inlineStr">
        <is>
          <t>Explication</t>
        </is>
      </c>
    </row>
    <row r="41" ht="55.5" customHeight="1" s="21">
      <c r="B41" s="37" t="inlineStr">
        <is>
          <t>VARIANTE (non retenue au scénario de base) : complément cuisine &amp; froid en crédit-bail</t>
        </is>
      </c>
      <c r="C41" s="27" t="inlineStr">
        <is>
          <t>06/2026</t>
        </is>
      </c>
      <c r="D41" s="28" t="n">
        <v>15000</v>
      </c>
      <c r="E41" s="27" t="inlineStr">
        <is>
          <t>20%</t>
        </is>
      </c>
      <c r="F41" s="29" t="n">
        <v>60</v>
      </c>
      <c r="G41" s="27" t="inlineStr">
        <is>
          <t>≈ 7 % (cotation au dossier)</t>
        </is>
      </c>
      <c r="H41" s="28" t="n">
        <v>295</v>
      </c>
      <c r="I41" s="27" t="inlineStr">
        <is>
          <t>10 % possible</t>
        </is>
      </c>
      <c r="J41" s="30" t="inlineStr">
        <is>
          <t>Pratique courante en CHR : 100 % financé sans apport, 3-5 ans, loyers déductibles, réponse 48-72 h (Corolease, CHR Elite, METRO Financement, L'Hôtellerie 2018). Aucun taux public — cotation au dossier (≈ 6-8 % implicite). NON RETENU au scénario de base (financé par l'emprunt « travaux &amp; équipements » à 4,60 % sur 10 ans, moins cher) ; À ACTIVER si la banque plafonne sa quotité : sort 15 k€ de l'emprunt, ajoute ≈ 3 540 €/an de loyers en charges.</t>
        </is>
      </c>
    </row>
    <row r="42" ht="30.75" customHeight="1" s="21">
      <c r="B42" s="37" t="inlineStr">
        <is>
          <t>Pour mémoire : location simple TPE/matériel</t>
        </is>
      </c>
      <c r="C42" s="31" t="inlineStr">
        <is>
          <t>06/2026</t>
        </is>
      </c>
      <c r="D42" s="31" t="inlineStr">
        <is>
          <t>-</t>
        </is>
      </c>
      <c r="E42" s="31" t="inlineStr">
        <is>
          <t>-</t>
        </is>
      </c>
      <c r="F42" s="31" t="inlineStr">
        <is>
          <t>-</t>
        </is>
      </c>
      <c r="G42" s="31" t="inlineStr">
        <is>
          <t>-</t>
        </is>
      </c>
      <c r="H42" s="31" t="inlineStr">
        <is>
          <t>-</t>
        </is>
      </c>
      <c r="I42" s="31" t="inlineStr">
        <is>
          <t>-</t>
        </is>
      </c>
      <c r="J42" s="30" t="inlineStr">
        <is>
          <t>Déjà traitée en charges d'exploitation (onglet RCA Charges : « Location TPE » 400 €/an + logiciels 2 400 €/an) — pas une immobilisation.</t>
        </is>
      </c>
    </row>
    <row r="44" ht="23.25" customHeight="1" s="21">
      <c r="B44" s="34" t="inlineStr">
        <is>
          <t>CONTRÔLE DE COHÉRENCE — PLAN DE FINANCEMENT INITIAL (06/2024)</t>
        </is>
      </c>
      <c r="C44" s="34" t="n"/>
      <c r="D44" s="34" t="n"/>
      <c r="E44" s="34" t="n"/>
      <c r="F44" s="34" t="n"/>
      <c r="G44" s="34" t="n"/>
      <c r="H44" s="34" t="n"/>
      <c r="I44" s="34" t="n"/>
      <c r="J44" s="34" t="n"/>
    </row>
    <row r="45" ht="15" customHeight="1" s="21">
      <c r="B45" s="24" t="inlineStr">
        <is>
          <t>BESOINS</t>
        </is>
      </c>
      <c r="D45" s="24" t="inlineStr">
        <is>
          <t>Montant</t>
        </is>
      </c>
      <c r="F45" s="24" t="inlineStr">
        <is>
          <t>RESSOURCES</t>
        </is>
      </c>
      <c r="G45" s="38" t="n"/>
      <c r="H45" s="24" t="inlineStr">
        <is>
          <t>Montant</t>
        </is>
      </c>
    </row>
    <row r="46" ht="34.5" customHeight="1" s="21">
      <c r="B46" s="31" t="inlineStr">
        <is>
          <t>Immobilisations à l'ouverture</t>
        </is>
      </c>
      <c r="D46" s="39">
        <f>D33</f>
        <v/>
      </c>
      <c r="F46" s="31" t="inlineStr">
        <is>
          <t>Apport : capital 20 000 € + compte courant 20 000 €</t>
        </is>
      </c>
      <c r="G46" s="38" t="n"/>
      <c r="H46" s="28" t="n">
        <v>40000</v>
      </c>
    </row>
    <row r="47" ht="23.25" customHeight="1" s="21">
      <c r="B47" s="31" t="inlineStr">
        <is>
          <t>Stock initial (nourriture + cave ≈ 35 %)</t>
        </is>
      </c>
      <c r="D47" s="28" t="n">
        <v>8000</v>
      </c>
      <c r="F47" s="31" t="inlineStr">
        <is>
          <t>Prêt d'honneur Initiative Nantes (0 %, 60 mois)</t>
        </is>
      </c>
      <c r="G47" s="38" t="n"/>
      <c r="H47" s="28" t="n">
        <v>10000</v>
      </c>
    </row>
    <row r="48" ht="34.5" customHeight="1" s="21">
      <c r="B48" s="31" t="inlineStr">
        <is>
          <t>TVA à préfinancer sur invest. &amp; stock</t>
        </is>
      </c>
      <c r="D48" s="28" t="n">
        <v>16000</v>
      </c>
      <c r="F48" s="31" t="inlineStr">
        <is>
          <t>Emprunt A — fonds &amp; frais (84 mois, 4,30 % + ADI)</t>
        </is>
      </c>
      <c r="G48" s="38" t="n"/>
      <c r="H48" s="28" t="n">
        <v>180000</v>
      </c>
    </row>
    <row r="49" ht="34.5" customHeight="1" s="21">
      <c r="B49" s="31" t="inlineStr">
        <is>
          <t>Trésorerie de démarrage (≈ 2 mois de charges fixes, mobilier terrasse 04/2025 inclus)</t>
        </is>
      </c>
      <c r="D49" s="28" t="n">
        <v>32440</v>
      </c>
      <c r="F49" s="31" t="inlineStr">
        <is>
          <t>Emprunt B — travaux &amp; équipements (120 mois, 4,40 % + ADI)</t>
        </is>
      </c>
      <c r="G49" s="38" t="n"/>
      <c r="H49" s="28" t="n">
        <v>46000</v>
      </c>
    </row>
    <row r="50" ht="23.25" customHeight="1" s="21">
      <c r="F50" s="31" t="inlineStr">
        <is>
          <t>Crédit relais TVA (remb. M+2/M+3)</t>
        </is>
      </c>
      <c r="G50" s="38" t="n"/>
      <c r="H50" s="28" t="n">
        <v>16000</v>
      </c>
    </row>
    <row r="51" ht="15" customHeight="1" s="21">
      <c r="B51" s="32" t="inlineStr">
        <is>
          <t>TOTAL BESOINS</t>
        </is>
      </c>
      <c r="D51" s="33">
        <f>SUM(D46:D49)</f>
        <v/>
      </c>
      <c r="F51" s="32" t="inlineStr">
        <is>
          <t>TOTAL RESSOURCES</t>
        </is>
      </c>
      <c r="G51" s="38" t="n"/>
      <c r="H51" s="33">
        <f>SUM(H46:H50)</f>
        <v/>
      </c>
    </row>
    <row r="52" ht="15" customHeight="1" s="21">
      <c r="B52" s="31" t="inlineStr">
        <is>
          <t>Écart (doit être 0)</t>
        </is>
      </c>
      <c r="D52" s="39">
        <f>H51-D51</f>
        <v/>
      </c>
    </row>
    <row r="53" ht="51.75" customHeight="1" s="21">
      <c r="B53" s="31" t="inlineStr">
        <is>
          <t>(Apport + prêt d'honneur) / total projet</t>
        </is>
      </c>
      <c r="D53" s="40">
        <f>(H46+H47)/H51</f>
        <v/>
      </c>
      <c r="F53" s="30" t="inlineStr">
        <is>
          <t>Usage bancaire reprise CHR : 30 % demandés dans + d'1 dossier sur 2 (CrediPro via L'Hôtellerie 2018) ; 20-30 % en création. → Point dur n°1 du dossier : l'effet levier du prêt d'honneur (1 € → 9,5 € de banque, Initiative France) et le prix du fonds à 50 % du CA sont les contre-arguments. Lever 10 k€ de PH supplémentaire ou un crédit vendeur sécuriserait.</t>
        </is>
      </c>
      <c r="G53" s="41" t="n"/>
      <c r="H53" s="41" t="n"/>
      <c r="I53" s="41" t="n"/>
      <c r="J53" s="38" t="n"/>
    </row>
    <row r="54" ht="55.5" customHeight="1" s="21">
      <c r="B54" s="31" t="inlineStr">
        <is>
          <t>Annuités totales (A+B+ADI, hors PH)</t>
        </is>
      </c>
      <c r="D54" s="39" t="n">
        <v>37254</v>
      </c>
      <c r="F54" s="30" t="inlineStr">
        <is>
          <t>≈ 2 502 + 479 €/mois + ADI ≈ 56 €/mois. Couverture : EBE prévisionnel N = 73,4 k€ → annuités/EBE ≈ 50 % en N, ≈ 65 % en N+1 (creux : montée masse salariale) — zone orange vs critère « ≤ 50 % sain / 65-75 % butée » (Comptanoo, Capifrance). DSCR N+1 ≈ 1,13 (cible ≥ 1,2). Voir Contrôle faisabilité du classeur CA pour le détail 3 ans.</t>
        </is>
      </c>
      <c r="G54" s="41" t="n"/>
      <c r="H54" s="41" t="n"/>
      <c r="I54" s="41" t="n"/>
      <c r="J54" s="38" t="n"/>
    </row>
  </sheetData>
  <mergeCells count="10">
    <mergeCell ref="F53:J53"/>
    <mergeCell ref="F47:G47"/>
    <mergeCell ref="F48:G48"/>
    <mergeCell ref="F54:J54"/>
    <mergeCell ref="F51:G51"/>
    <mergeCell ref="F45:G45"/>
    <mergeCell ref="F46:G46"/>
    <mergeCell ref="F49:G49"/>
    <mergeCell ref="F50:G50"/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fr-FR</dc:language>
  <dcterms:created xmlns:dcterms="http://purl.org/dc/terms/" xmlns:xsi="http://www.w3.org/2001/XMLSchema-instance" xsi:type="dcterms:W3CDTF">2026-06-10T09:15:09Z</dcterms:created>
  <dcterms:modified xmlns:dcterms="http://purl.org/dc/terms/" xmlns:xsi="http://www.w3.org/2001/XMLSchema-instance" xsi:type="dcterms:W3CDTF">2026-06-10T09:46:24Z</dcterms:modified>
  <cp:revision>0</cp:revision>
</cp:coreProperties>
</file>